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Hinnang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<sst xmlns="http://schemas.openxmlformats.org/spreadsheetml/2006/main" count="27" uniqueCount="26">
  <si>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Müügihind</t>
  </si>
  <si>
    <t>Turuväärtus</t>
  </si>
  <si>
    <t>Diskontomäär</t>
  </si>
  <si>
    <t>Kapitalisatsioonimäär</t>
  </si>
  <si>
    <t>Diskontokordaja</t>
  </si>
  <si>
    <t>Diskonteeritud NOI</t>
  </si>
  <si>
    <t>Müügikulu (1% müügitulust)</t>
  </si>
  <si>
    <t>Diskonteeritud netomüügihind</t>
  </si>
  <si>
    <t>Tulu kasv</t>
  </si>
  <si>
    <t>Aasta</t>
  </si>
  <si>
    <t>Vakantsuskulud</t>
  </si>
  <si>
    <t>Vakantsusmäär</t>
  </si>
  <si>
    <t>Tegevuskulu kasv</t>
  </si>
  <si>
    <t>Potensiaalne tulu</t>
  </si>
  <si>
    <t>Korraline tulu</t>
  </si>
  <si>
    <t>Efektiivne tulu</t>
  </si>
  <si>
    <t>Tegevuskulu (maamaks, kindlustus, korralised kulud jms)</t>
  </si>
  <si>
    <t>Netotulu ehk puhas tegevustulu (NOI)</t>
  </si>
  <si>
    <t>Kinnisvara õiglase väärtuse hindamine diskonteeritud rahavoogude meetodil</t>
  </si>
  <si>
    <t>Samm 1</t>
  </si>
  <si>
    <t>Samm 2</t>
  </si>
  <si>
    <t>Samm 3</t>
  </si>
  <si>
    <t xml:space="preserve"> --&gt; pöörata tähelepanu, et summad oleksid esitatud KM-ta</t>
  </si>
  <si>
    <t xml:space="preserve">Kasutatud sisendid: </t>
  </si>
  <si>
    <t>€</t>
  </si>
  <si>
    <t>Allikas: EVS 875-9:2012 põhjal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</si>
</sst>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00"/>
    <numFmt numFmtId="174" formatCode="0.000"/>
    <numFmt numFmtId="175" formatCode="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59" applyFont="1" applyAlignment="1">
      <alignment/>
    </xf>
    <xf numFmtId="3" fontId="5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textRotation="90"/>
    </xf>
    <xf numFmtId="0" fontId="5" fillId="33" borderId="11" xfId="0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5" fillId="34" borderId="0" xfId="0" applyFont="1" applyFill="1" applyAlignment="1">
      <alignment horizontal="left" wrapText="1"/>
    </xf>
    <xf numFmtId="3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9" fontId="0" fillId="0" borderId="15" xfId="59" applyFont="1" applyBorder="1" applyAlignment="1">
      <alignment/>
    </xf>
    <xf numFmtId="3" fontId="5" fillId="34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72" fontId="0" fillId="0" borderId="15" xfId="0" applyNumberFormat="1" applyFont="1" applyBorder="1" applyAlignment="1">
      <alignment/>
    </xf>
    <xf numFmtId="0" fontId="43" fillId="0" borderId="16" xfId="0" applyFont="1" applyBorder="1" applyAlignment="1">
      <alignment horizontal="center" vertical="center" textRotation="90"/>
    </xf>
    <xf numFmtId="0" fontId="43" fillId="0" borderId="17" xfId="0" applyFont="1" applyBorder="1" applyAlignment="1">
      <alignment horizontal="center" vertical="center" textRotation="90"/>
    </xf>
    <xf numFmtId="0" fontId="43" fillId="0" borderId="18" xfId="0" applyFont="1" applyBorder="1" applyAlignment="1">
      <alignment horizontal="center" vertical="center" textRotation="90"/>
    </xf>
    <xf numFmtId="0" fontId="43" fillId="0" borderId="19" xfId="0" applyFont="1" applyBorder="1" applyAlignment="1">
      <alignment horizontal="center" vertical="center" textRotation="90"/>
    </xf>
    <xf numFmtId="0" fontId="43" fillId="0" borderId="20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tabSelected="1" zoomScalePageLayoutView="0" workbookViewId="0" topLeftCell="A10">
      <selection activeCell="J6" sqref="J6"/>
    </sheetView>
  </sheetViews>
  <sheetFormatPr defaultColWidth="9.140625" defaultRowHeight="12.75"/>
  <cols>
    <col min="2" max="2" width="30.7109375" style="0" bestFit="1" customWidth="1"/>
  </cols>
  <sheetData>
    <row r="2" spans="1:17" ht="12.75">
      <c r="A2" s="2"/>
      <c r="B2" s="1" t="s">
        <v>18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6" t="s">
        <v>9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20">
        <v>6</v>
      </c>
      <c r="I5" s="6"/>
      <c r="J5" s="2"/>
      <c r="K5" s="2"/>
      <c r="L5" s="2"/>
      <c r="M5" s="2"/>
      <c r="N5" s="2"/>
      <c r="O5" s="2"/>
      <c r="P5" s="2"/>
      <c r="Q5" s="2"/>
    </row>
    <row r="6" spans="1:17" ht="12.75">
      <c r="A6" s="28" t="s">
        <v>19</v>
      </c>
      <c r="B6" s="2" t="s">
        <v>14</v>
      </c>
      <c r="C6" s="7">
        <v>100000</v>
      </c>
      <c r="D6" s="7">
        <f aca="true" t="shared" si="0" ref="D6:I6">C6</f>
        <v>100000</v>
      </c>
      <c r="E6" s="7">
        <f t="shared" si="0"/>
        <v>100000</v>
      </c>
      <c r="F6" s="7">
        <f t="shared" si="0"/>
        <v>100000</v>
      </c>
      <c r="G6" s="7">
        <f t="shared" si="0"/>
        <v>100000</v>
      </c>
      <c r="H6" s="21">
        <f t="shared" si="0"/>
        <v>100000</v>
      </c>
      <c r="I6" s="7">
        <f t="shared" si="0"/>
        <v>100000</v>
      </c>
      <c r="J6" s="2"/>
      <c r="K6" s="2" t="s">
        <v>22</v>
      </c>
      <c r="L6" s="2"/>
      <c r="M6" s="2"/>
      <c r="N6" s="2"/>
      <c r="O6" s="2"/>
      <c r="P6" s="2"/>
      <c r="Q6" s="2"/>
    </row>
    <row r="7" spans="1:17" ht="12.75">
      <c r="A7" s="29"/>
      <c r="B7" s="2" t="s">
        <v>8</v>
      </c>
      <c r="C7" s="7"/>
      <c r="D7" s="8">
        <v>0.02</v>
      </c>
      <c r="E7" s="8">
        <v>0.02</v>
      </c>
      <c r="F7" s="8">
        <v>0.02</v>
      </c>
      <c r="G7" s="8">
        <v>0.02</v>
      </c>
      <c r="H7" s="22">
        <v>0.02</v>
      </c>
      <c r="I7" s="8">
        <v>0.02</v>
      </c>
      <c r="J7" s="2"/>
      <c r="K7" s="2"/>
      <c r="L7" s="2"/>
      <c r="M7" s="2"/>
      <c r="N7" s="2"/>
      <c r="O7" s="2"/>
      <c r="P7" s="2"/>
      <c r="Q7" s="2"/>
    </row>
    <row r="8" spans="1:17" ht="12.75">
      <c r="A8" s="29"/>
      <c r="B8" s="5" t="s">
        <v>13</v>
      </c>
      <c r="C8" s="10">
        <f>C6</f>
        <v>100000</v>
      </c>
      <c r="D8" s="10">
        <f aca="true" t="shared" si="1" ref="D8:I8">C8*(1+D7)</f>
        <v>102000</v>
      </c>
      <c r="E8" s="10">
        <f t="shared" si="1"/>
        <v>104040</v>
      </c>
      <c r="F8" s="10">
        <f t="shared" si="1"/>
        <v>106120.8</v>
      </c>
      <c r="G8" s="10">
        <f t="shared" si="1"/>
        <v>108243.216</v>
      </c>
      <c r="H8" s="23">
        <f t="shared" si="1"/>
        <v>110408.08032000001</v>
      </c>
      <c r="I8" s="10">
        <f t="shared" si="1"/>
        <v>112616.2419264</v>
      </c>
      <c r="J8" s="2"/>
      <c r="K8" s="2"/>
      <c r="L8" s="2"/>
      <c r="M8" s="2"/>
      <c r="N8" s="2"/>
      <c r="O8" s="2"/>
      <c r="P8" s="2"/>
      <c r="Q8" s="2"/>
    </row>
    <row r="9" spans="1:17" ht="12.75">
      <c r="A9" s="29"/>
      <c r="B9" s="2"/>
      <c r="C9" s="7"/>
      <c r="D9" s="8"/>
      <c r="E9" s="8"/>
      <c r="F9" s="8"/>
      <c r="G9" s="8"/>
      <c r="H9" s="22"/>
      <c r="I9" s="8"/>
      <c r="J9" s="2"/>
      <c r="K9" s="2"/>
      <c r="L9" s="2"/>
      <c r="M9" s="2"/>
      <c r="N9" s="2"/>
      <c r="O9" s="2"/>
      <c r="P9" s="2"/>
      <c r="Q9" s="2"/>
    </row>
    <row r="10" spans="1:17" ht="12.75">
      <c r="A10" s="29"/>
      <c r="B10" s="2" t="s">
        <v>11</v>
      </c>
      <c r="C10" s="9">
        <v>0.05</v>
      </c>
      <c r="D10" s="9">
        <v>0.05</v>
      </c>
      <c r="E10" s="9">
        <v>0.05</v>
      </c>
      <c r="F10" s="9">
        <v>0.05</v>
      </c>
      <c r="G10" s="9">
        <v>0.05</v>
      </c>
      <c r="H10" s="24">
        <v>0.05</v>
      </c>
      <c r="I10" s="9">
        <v>0.05</v>
      </c>
      <c r="J10" s="2"/>
      <c r="K10" s="2"/>
      <c r="L10" s="2"/>
      <c r="M10" s="2"/>
      <c r="N10" s="2"/>
      <c r="O10" s="2"/>
      <c r="P10" s="2"/>
      <c r="Q10" s="2"/>
    </row>
    <row r="11" spans="1:17" ht="12.75">
      <c r="A11" s="29"/>
      <c r="B11" s="2" t="s">
        <v>10</v>
      </c>
      <c r="C11" s="7">
        <f>-C10*C6</f>
        <v>-5000</v>
      </c>
      <c r="D11" s="7">
        <f aca="true" t="shared" si="2" ref="D11:I11">-D10*D8</f>
        <v>-5100</v>
      </c>
      <c r="E11" s="7">
        <f t="shared" si="2"/>
        <v>-5202</v>
      </c>
      <c r="F11" s="7">
        <f t="shared" si="2"/>
        <v>-5306.040000000001</v>
      </c>
      <c r="G11" s="7">
        <f t="shared" si="2"/>
        <v>-5412.160800000001</v>
      </c>
      <c r="H11" s="21">
        <f t="shared" si="2"/>
        <v>-5520.404016</v>
      </c>
      <c r="I11" s="7">
        <f t="shared" si="2"/>
        <v>-5630.812096320001</v>
      </c>
      <c r="J11" s="2"/>
      <c r="K11" s="2"/>
      <c r="L11" s="2"/>
      <c r="M11" s="2"/>
      <c r="N11" s="2"/>
      <c r="O11" s="2"/>
      <c r="P11" s="2"/>
      <c r="Q11" s="2"/>
    </row>
    <row r="12" spans="1:17" ht="12.75">
      <c r="A12" s="29"/>
      <c r="B12" s="2"/>
      <c r="C12" s="9"/>
      <c r="D12" s="9"/>
      <c r="E12" s="9"/>
      <c r="F12" s="9"/>
      <c r="G12" s="9"/>
      <c r="H12" s="24"/>
      <c r="I12" s="9"/>
      <c r="J12" s="2"/>
      <c r="K12" s="2"/>
      <c r="L12" s="2"/>
      <c r="M12" s="2"/>
      <c r="N12" s="2"/>
      <c r="O12" s="2"/>
      <c r="P12" s="2"/>
      <c r="Q12" s="2"/>
    </row>
    <row r="13" spans="1:17" ht="12.75">
      <c r="A13" s="29"/>
      <c r="B13" s="5" t="s">
        <v>15</v>
      </c>
      <c r="C13" s="10">
        <f aca="true" t="shared" si="3" ref="C13:I13">C8+C11</f>
        <v>95000</v>
      </c>
      <c r="D13" s="10">
        <f t="shared" si="3"/>
        <v>96900</v>
      </c>
      <c r="E13" s="10">
        <f t="shared" si="3"/>
        <v>98838</v>
      </c>
      <c r="F13" s="10">
        <f t="shared" si="3"/>
        <v>100814.76000000001</v>
      </c>
      <c r="G13" s="10">
        <f t="shared" si="3"/>
        <v>102831.0552</v>
      </c>
      <c r="H13" s="23">
        <f t="shared" si="3"/>
        <v>104887.67630400001</v>
      </c>
      <c r="I13" s="10">
        <f t="shared" si="3"/>
        <v>106985.42983008</v>
      </c>
      <c r="J13" s="2"/>
      <c r="K13" s="2"/>
      <c r="L13" s="2"/>
      <c r="M13" s="2"/>
      <c r="N13" s="2"/>
      <c r="O13" s="2"/>
      <c r="P13" s="2"/>
      <c r="Q13" s="2"/>
    </row>
    <row r="14" spans="1:17" ht="12.75">
      <c r="A14" s="29"/>
      <c r="B14" s="2"/>
      <c r="C14" s="7"/>
      <c r="D14" s="7"/>
      <c r="E14" s="7"/>
      <c r="F14" s="7"/>
      <c r="G14" s="7"/>
      <c r="H14" s="21"/>
      <c r="I14" s="7"/>
      <c r="J14" s="2"/>
      <c r="K14" s="2"/>
      <c r="L14" s="2"/>
      <c r="M14" s="2"/>
      <c r="N14" s="2"/>
      <c r="O14" s="2"/>
      <c r="P14" s="2"/>
      <c r="Q14" s="2"/>
    </row>
    <row r="15" spans="1:17" ht="25.5">
      <c r="A15" s="29"/>
      <c r="B15" s="3" t="s">
        <v>16</v>
      </c>
      <c r="C15" s="7">
        <v>-100</v>
      </c>
      <c r="D15" s="7">
        <f aca="true" t="shared" si="4" ref="D15:I15">C15*(1+D16)</f>
        <v>-102</v>
      </c>
      <c r="E15" s="7">
        <f t="shared" si="4"/>
        <v>-104.04</v>
      </c>
      <c r="F15" s="7">
        <f t="shared" si="4"/>
        <v>-106.1208</v>
      </c>
      <c r="G15" s="7">
        <f t="shared" si="4"/>
        <v>-108.243216</v>
      </c>
      <c r="H15" s="21">
        <f t="shared" si="4"/>
        <v>-110.40808032000001</v>
      </c>
      <c r="I15" s="7">
        <f t="shared" si="4"/>
        <v>-112.61624192640001</v>
      </c>
      <c r="J15" s="2"/>
      <c r="K15" s="2" t="s">
        <v>22</v>
      </c>
      <c r="L15" s="2"/>
      <c r="M15" s="2"/>
      <c r="N15" s="2"/>
      <c r="O15" s="2"/>
      <c r="P15" s="2"/>
      <c r="Q15" s="2"/>
    </row>
    <row r="16" spans="1:17" ht="12.75">
      <c r="A16" s="29"/>
      <c r="B16" s="2" t="s">
        <v>12</v>
      </c>
      <c r="C16" s="7"/>
      <c r="D16" s="8">
        <v>0.02</v>
      </c>
      <c r="E16" s="8">
        <v>0.02</v>
      </c>
      <c r="F16" s="8">
        <v>0.02</v>
      </c>
      <c r="G16" s="8">
        <v>0.02</v>
      </c>
      <c r="H16" s="22">
        <v>0.02</v>
      </c>
      <c r="I16" s="8">
        <v>0.02</v>
      </c>
      <c r="J16" s="2"/>
      <c r="K16" s="2"/>
      <c r="L16" s="2"/>
      <c r="M16" s="2"/>
      <c r="N16" s="2"/>
      <c r="O16" s="2"/>
      <c r="P16" s="2"/>
      <c r="Q16" s="2"/>
    </row>
    <row r="17" spans="1:17" ht="12.75">
      <c r="A17" s="29"/>
      <c r="B17" s="2"/>
      <c r="C17" s="7"/>
      <c r="D17" s="7"/>
      <c r="E17" s="7"/>
      <c r="F17" s="7"/>
      <c r="G17" s="7"/>
      <c r="H17" s="21"/>
      <c r="I17" s="7"/>
      <c r="J17" s="2"/>
      <c r="K17" s="2"/>
      <c r="L17" s="2"/>
      <c r="M17" s="2"/>
      <c r="N17" s="2"/>
      <c r="O17" s="2"/>
      <c r="P17" s="2"/>
      <c r="Q17" s="2"/>
    </row>
    <row r="18" spans="1:17" ht="31.5" customHeight="1">
      <c r="A18" s="30"/>
      <c r="B18" s="17" t="s">
        <v>17</v>
      </c>
      <c r="C18" s="18">
        <f aca="true" t="shared" si="5" ref="C18:I18">C13+C15</f>
        <v>94900</v>
      </c>
      <c r="D18" s="18">
        <f t="shared" si="5"/>
        <v>96798</v>
      </c>
      <c r="E18" s="18">
        <f t="shared" si="5"/>
        <v>98733.96</v>
      </c>
      <c r="F18" s="18">
        <f t="shared" si="5"/>
        <v>100708.6392</v>
      </c>
      <c r="G18" s="18">
        <f t="shared" si="5"/>
        <v>102722.811984</v>
      </c>
      <c r="H18" s="25">
        <f t="shared" si="5"/>
        <v>104777.26822368</v>
      </c>
      <c r="I18" s="18">
        <f t="shared" si="5"/>
        <v>106872.8135881536</v>
      </c>
      <c r="J18" s="2"/>
      <c r="K18" s="2"/>
      <c r="L18" s="2"/>
      <c r="M18" s="2"/>
      <c r="N18" s="2"/>
      <c r="O18" s="2"/>
      <c r="P18" s="2"/>
      <c r="Q18" s="2"/>
    </row>
    <row r="19" spans="1:17" ht="12.75">
      <c r="A19" s="2"/>
      <c r="B19" s="2"/>
      <c r="C19" s="2"/>
      <c r="D19" s="2"/>
      <c r="E19" s="2"/>
      <c r="F19" s="2"/>
      <c r="G19" s="2"/>
      <c r="H19" s="26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31" t="s">
        <v>20</v>
      </c>
      <c r="B20" s="2" t="s">
        <v>4</v>
      </c>
      <c r="C20" s="11">
        <f aca="true" t="shared" si="6" ref="C20:H20">1/(1+$C$31)^C5</f>
        <v>0.9090909090909091</v>
      </c>
      <c r="D20" s="11">
        <f t="shared" si="6"/>
        <v>0.8264462809917354</v>
      </c>
      <c r="E20" s="11">
        <f t="shared" si="6"/>
        <v>0.7513148009015775</v>
      </c>
      <c r="F20" s="11">
        <f t="shared" si="6"/>
        <v>0.6830134553650705</v>
      </c>
      <c r="G20" s="11">
        <f t="shared" si="6"/>
        <v>0.6209213230591549</v>
      </c>
      <c r="H20" s="27">
        <f t="shared" si="6"/>
        <v>0.5644739300537772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34.5" customHeight="1">
      <c r="A21" s="31"/>
      <c r="B21" s="19" t="s">
        <v>5</v>
      </c>
      <c r="C21" s="18">
        <f aca="true" t="shared" si="7" ref="C21:H21">C20*C18</f>
        <v>86272.72727272726</v>
      </c>
      <c r="D21" s="18">
        <f t="shared" si="7"/>
        <v>79998.347107438</v>
      </c>
      <c r="E21" s="18">
        <f t="shared" si="7"/>
        <v>74180.28549962433</v>
      </c>
      <c r="F21" s="18">
        <f t="shared" si="7"/>
        <v>68785.35564510619</v>
      </c>
      <c r="G21" s="18">
        <f t="shared" si="7"/>
        <v>63782.7843254621</v>
      </c>
      <c r="H21" s="25">
        <f t="shared" si="7"/>
        <v>59144.0363745194</v>
      </c>
      <c r="I21" s="12"/>
      <c r="J21" s="2"/>
      <c r="K21" s="2"/>
      <c r="L21" s="2"/>
      <c r="M21" s="2"/>
      <c r="N21" s="2"/>
      <c r="O21" s="2"/>
      <c r="P21" s="2"/>
      <c r="Q21" s="2"/>
    </row>
    <row r="22" spans="1:17" ht="12.75">
      <c r="A22" s="13"/>
      <c r="B22" s="5"/>
      <c r="C22" s="10"/>
      <c r="D22" s="10"/>
      <c r="E22" s="10"/>
      <c r="F22" s="10"/>
      <c r="G22" s="10"/>
      <c r="H22" s="23"/>
      <c r="I22" s="12"/>
      <c r="J22" s="2"/>
      <c r="K22" s="2"/>
      <c r="L22" s="2"/>
      <c r="M22" s="2"/>
      <c r="N22" s="2"/>
      <c r="O22" s="2"/>
      <c r="P22" s="2"/>
      <c r="Q22" s="2"/>
    </row>
    <row r="23" spans="1:17" ht="12.75">
      <c r="A23" s="31" t="s">
        <v>21</v>
      </c>
      <c r="B23" s="2" t="s">
        <v>0</v>
      </c>
      <c r="C23" s="7"/>
      <c r="D23" s="7"/>
      <c r="E23" s="7"/>
      <c r="F23" s="7"/>
      <c r="G23" s="7"/>
      <c r="H23" s="21">
        <f>I18/C32</f>
        <v>1335910.1698519199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31"/>
      <c r="B24" s="2" t="s">
        <v>6</v>
      </c>
      <c r="C24" s="7"/>
      <c r="D24" s="7"/>
      <c r="E24" s="7"/>
      <c r="F24" s="7"/>
      <c r="G24" s="7"/>
      <c r="H24" s="21">
        <f>-1%*H23</f>
        <v>-13359.101698519198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31"/>
      <c r="B25" s="5" t="s">
        <v>7</v>
      </c>
      <c r="C25" s="10"/>
      <c r="D25" s="10"/>
      <c r="E25" s="10"/>
      <c r="F25" s="10"/>
      <c r="G25" s="10"/>
      <c r="H25" s="23">
        <f>(H24+H23)*H20</f>
        <v>746545.599137371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ht="13.5" thickBot="1">
      <c r="A26" s="31"/>
      <c r="B26" s="5"/>
      <c r="C26" s="10"/>
      <c r="D26" s="10"/>
      <c r="E26" s="10"/>
      <c r="F26" s="10"/>
      <c r="G26" s="10"/>
      <c r="H26" s="10"/>
      <c r="I26" s="2"/>
      <c r="J26" s="2"/>
      <c r="K26" s="2"/>
      <c r="L26" s="2"/>
      <c r="M26" s="2"/>
      <c r="N26" s="2"/>
      <c r="O26" s="2"/>
      <c r="P26" s="2"/>
      <c r="Q26" s="2"/>
    </row>
    <row r="27" spans="1:17" ht="13.5" thickBot="1">
      <c r="A27" s="32"/>
      <c r="B27" s="14" t="s">
        <v>1</v>
      </c>
      <c r="C27" s="16">
        <f>SUM(C21:H21)+H25</f>
        <v>1178709.1353622484</v>
      </c>
      <c r="D27" s="15" t="s">
        <v>24</v>
      </c>
      <c r="E27" s="7"/>
      <c r="F27" s="7"/>
      <c r="G27" s="7"/>
      <c r="H27" s="7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"/>
      <c r="C28" s="7"/>
      <c r="D28" s="7"/>
      <c r="E28" s="7"/>
      <c r="F28" s="7"/>
      <c r="G28" s="7"/>
      <c r="H28" s="7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2"/>
      <c r="B30" s="1" t="s">
        <v>23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/>
      <c r="B31" s="2" t="s">
        <v>2</v>
      </c>
      <c r="C31" s="8">
        <f>C32+2%</f>
        <v>0.1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 t="s">
        <v>3</v>
      </c>
      <c r="C32" s="8">
        <v>0.08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6" ht="12.75">
      <c r="B36" s="4" t="s">
        <v>25</v>
      </c>
    </row>
  </sheetData>
  <sheetProtection/>
  <mergeCells count="3">
    <mergeCell ref="A6:A18"/>
    <mergeCell ref="A20:A21"/>
    <mergeCell ref="A23:A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Helen</cp:lastModifiedBy>
  <cp:lastPrinted>2013-03-25T09:29:32Z</cp:lastPrinted>
  <dcterms:created xsi:type="dcterms:W3CDTF">2009-03-12T13:07:12Z</dcterms:created>
  <dcterms:modified xsi:type="dcterms:W3CDTF">2016-10-21T11:40:23Z</dcterms:modified>
  <cp:category/>
  <cp:version/>
  <cp:contentType/>
  <cp:contentStatus/>
</cp:coreProperties>
</file>